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ura Gómez Cl. 9B Tecnología\1 Periodo\"/>
    </mc:Choice>
  </mc:AlternateContent>
  <bookViews>
    <workbookView xWindow="600" yWindow="120" windowWidth="10335" windowHeight="4785"/>
  </bookViews>
  <sheets>
    <sheet name="Autocentro " sheetId="1" r:id="rId1"/>
  </sheets>
  <calcPr calcId="152511"/>
</workbook>
</file>

<file path=xl/calcChain.xml><?xml version="1.0" encoding="utf-8"?>
<calcChain xmlns="http://schemas.openxmlformats.org/spreadsheetml/2006/main">
  <c r="J18" i="1" l="1"/>
  <c r="M11" i="1"/>
  <c r="M12" i="1"/>
  <c r="M13" i="1"/>
  <c r="M14" i="1"/>
  <c r="M15" i="1"/>
  <c r="M16" i="1"/>
  <c r="M17" i="1"/>
  <c r="I10" i="1"/>
  <c r="M10" i="1"/>
  <c r="L11" i="1"/>
  <c r="L12" i="1"/>
  <c r="L13" i="1"/>
  <c r="L14" i="1"/>
  <c r="L15" i="1"/>
  <c r="L16" i="1"/>
  <c r="L17" i="1"/>
  <c r="L10" i="1"/>
  <c r="K17" i="1"/>
  <c r="K16" i="1"/>
  <c r="K15" i="1"/>
  <c r="K14" i="1"/>
  <c r="K13" i="1"/>
  <c r="K12" i="1"/>
  <c r="K11" i="1"/>
  <c r="K10" i="1"/>
  <c r="D18" i="1"/>
  <c r="J11" i="1"/>
  <c r="J12" i="1"/>
  <c r="J13" i="1"/>
  <c r="J14" i="1"/>
  <c r="J15" i="1"/>
  <c r="J16" i="1"/>
  <c r="J17" i="1"/>
  <c r="J10" i="1"/>
  <c r="I11" i="1"/>
  <c r="I12" i="1"/>
  <c r="I13" i="1"/>
  <c r="I14" i="1"/>
  <c r="I15" i="1"/>
  <c r="I16" i="1"/>
  <c r="I17" i="1"/>
  <c r="G16" i="1"/>
  <c r="H16" i="1" s="1"/>
  <c r="G15" i="1"/>
  <c r="H15" i="1" s="1"/>
  <c r="G13" i="1"/>
  <c r="H13" i="1" s="1"/>
  <c r="G12" i="1"/>
  <c r="H12" i="1" s="1"/>
  <c r="G11" i="1"/>
  <c r="H11" i="1" s="1"/>
  <c r="H14" i="1"/>
  <c r="H17" i="1"/>
  <c r="G14" i="1"/>
  <c r="G17" i="1"/>
  <c r="F12" i="1"/>
  <c r="F13" i="1"/>
  <c r="F14" i="1"/>
  <c r="F15" i="1"/>
  <c r="F16" i="1"/>
  <c r="F17" i="1"/>
  <c r="F11" i="1"/>
  <c r="H10" i="1"/>
  <c r="G10" i="1"/>
  <c r="F10" i="1"/>
</calcChain>
</file>

<file path=xl/sharedStrings.xml><?xml version="1.0" encoding="utf-8"?>
<sst xmlns="http://schemas.openxmlformats.org/spreadsheetml/2006/main" count="46" uniqueCount="46">
  <si>
    <t xml:space="preserve">DESCUENTOS </t>
  </si>
  <si>
    <t xml:space="preserve">IVA </t>
  </si>
  <si>
    <t>COMISIÓN</t>
  </si>
  <si>
    <t>AUTOCENTRO S.A.</t>
  </si>
  <si>
    <t xml:space="preserve">Vendedor </t>
  </si>
  <si>
    <t xml:space="preserve">Carlos </t>
  </si>
  <si>
    <t xml:space="preserve">Luisa </t>
  </si>
  <si>
    <t xml:space="preserve">Sandra </t>
  </si>
  <si>
    <t xml:space="preserve">Patricia </t>
  </si>
  <si>
    <t xml:space="preserve">Jorge </t>
  </si>
  <si>
    <t xml:space="preserve">Claudia </t>
  </si>
  <si>
    <t xml:space="preserve">Juan </t>
  </si>
  <si>
    <t xml:space="preserve">Esteban </t>
  </si>
  <si>
    <t xml:space="preserve">Producto </t>
  </si>
  <si>
    <t xml:space="preserve">Mouse </t>
  </si>
  <si>
    <t xml:space="preserve">Teclado </t>
  </si>
  <si>
    <t xml:space="preserve">Monitor </t>
  </si>
  <si>
    <t xml:space="preserve">Discos duros </t>
  </si>
  <si>
    <t xml:space="preserve">Impresoras </t>
  </si>
  <si>
    <t xml:space="preserve">Scanner </t>
  </si>
  <si>
    <t>WebCam</t>
  </si>
  <si>
    <t>Fax/modem</t>
  </si>
  <si>
    <t xml:space="preserve">Cantidad </t>
  </si>
  <si>
    <t xml:space="preserve">Valor Unidad </t>
  </si>
  <si>
    <t xml:space="preserve">Subtotal sin descuento </t>
  </si>
  <si>
    <t xml:space="preserve">Valor descuento </t>
  </si>
  <si>
    <t>Subtotal con descuento</t>
  </si>
  <si>
    <t xml:space="preserve">Total </t>
  </si>
  <si>
    <t xml:space="preserve">Valor Iva </t>
  </si>
  <si>
    <t>Porcentaje de participación</t>
  </si>
  <si>
    <t xml:space="preserve">Justificó la venta </t>
  </si>
  <si>
    <t xml:space="preserve">Valor Comisión </t>
  </si>
  <si>
    <t xml:space="preserve">Venta Total </t>
  </si>
  <si>
    <t>JUSTIFICO LA VENTA: Si  el porcentaje de participación supera el 15% deberá aparecer un mensaje que diga "Buena Venta"</t>
  </si>
  <si>
    <t>EL PORCENTAJE DE PARTICIPACIÓN:  Se calcula tomando como base la venta total. (tomada con referencia Absoluta)</t>
  </si>
  <si>
    <t xml:space="preserve">VALOR COMISIÓN: Se dará comisión de 2% para quien tenga más de 60 artículos vendidos. Una comisión del 1,5% para </t>
  </si>
  <si>
    <t xml:space="preserve">Las celdas donde se encuentran DESCUENTO, IVA, COMISIÓN Y VENTA TOTAL se debe tomar con referencia absoluta en </t>
  </si>
  <si>
    <t xml:space="preserve">Calcular las columnas de: SUBTOTAL SIN DESCUENTO, VALOR DESCUENTO, SUBTOTAL CON DESCUENTO, VALOR IVA, </t>
  </si>
  <si>
    <t>de lo contrario aparecerá "No justificó la venta".</t>
  </si>
  <si>
    <t xml:space="preserve">El valor descuento se calcula así : Las cantidades vendidas mayores a 80 tienen un descuento del 5%, las cantidades </t>
  </si>
  <si>
    <t>TOTAL, PORCENTAJE DE PARTICIPACIÓN, JUSTIFICÓ LA VENTA Y VALOR COMISIÓN: Teniendo en cuenta lo siguiente:</t>
  </si>
  <si>
    <t xml:space="preserve">TALLER NIVELACIÓN EXCEL BÁSICO </t>
  </si>
  <si>
    <t>Las menores  a 80 tiene un 2% de descuento. (Referencia Absoluta)</t>
  </si>
  <si>
    <t>quienes hayan vendido menos de 60 artículos  (Referencia Absoluta)</t>
  </si>
  <si>
    <t>los cálculos.</t>
  </si>
  <si>
    <t xml:space="preserve">Tema Nro. 4  Fórmulas, Función Lógica Simple, Referencia Relativa y Absoluta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</si>
</sst>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70" formatCode="_(&quot;$&quot;\ * #,##0.00_);_(&quot;$&quot;\ * \(#,##0.00\);_(&quot;$&quot;\ * &quot;-&quot;??_);_(@_)"/>
    <numFmt numFmtId="173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4" tint="-0.499984740745262"/>
      <name val="Arial"/>
      <family val="2"/>
    </font>
    <font>
      <sz val="10"/>
      <color theme="1"/>
      <name val="Arial"/>
      <family val="2"/>
    </font>
    <font>
      <b/>
      <sz val="12"/>
      <color theme="1"/>
      <name val="Verdana"/>
      <family val="2"/>
    </font>
    <font>
      <sz val="20"/>
      <color theme="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59996337778862885"/>
        <bgColor indexed="64"/>
      </patternFill>
    </fill>
  </fills>
  <borders count="2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170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9" fontId="2" fillId="2" borderId="2" xfId="0" applyNumberFormat="1" applyFont="1" applyFill="1" applyBorder="1" applyAlignment="1">
      <alignment horizontal="right" vertical="center"/>
    </xf>
    <xf numFmtId="9" fontId="2" fillId="2" borderId="3" xfId="0" applyNumberFormat="1" applyFont="1" applyFill="1" applyBorder="1"/>
    <xf numFmtId="9" fontId="2" fillId="2" borderId="4" xfId="0" applyNumberFormat="1" applyFont="1" applyFill="1" applyBorder="1"/>
    <xf numFmtId="0" fontId="3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vertical="justify"/>
    </xf>
    <xf numFmtId="0" fontId="3" fillId="3" borderId="5" xfId="0" applyFont="1" applyFill="1" applyBorder="1" applyAlignment="1">
      <alignment horizontal="center" vertical="justify"/>
    </xf>
    <xf numFmtId="0" fontId="0" fillId="4" borderId="6" xfId="0" applyFill="1" applyBorder="1"/>
    <xf numFmtId="0" fontId="0" fillId="4" borderId="7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3" xfId="0" applyFill="1" applyBorder="1"/>
    <xf numFmtId="0" fontId="0" fillId="4" borderId="11" xfId="0" applyFill="1" applyBorder="1"/>
    <xf numFmtId="0" fontId="2" fillId="2" borderId="5" xfId="0" applyFont="1" applyFill="1" applyBorder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0" fillId="0" borderId="12" xfId="0" applyBorder="1" applyAlignment="1">
      <alignment horizontal="center" vertical="center"/>
    </xf>
    <xf numFmtId="173" fontId="2" fillId="0" borderId="0" xfId="0" applyNumberFormat="1" applyFont="1" applyFill="1" applyBorder="1"/>
    <xf numFmtId="173" fontId="2" fillId="2" borderId="13" xfId="0" applyNumberFormat="1" applyFont="1" applyFill="1" applyBorder="1"/>
    <xf numFmtId="173" fontId="2" fillId="2" borderId="5" xfId="0" applyNumberFormat="1" applyFont="1" applyFill="1" applyBorder="1"/>
    <xf numFmtId="0" fontId="3" fillId="3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3" borderId="1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170" fontId="0" fillId="4" borderId="7" xfId="1" applyFont="1" applyFill="1" applyBorder="1"/>
    <xf numFmtId="170" fontId="0" fillId="4" borderId="7" xfId="1" applyFont="1" applyFill="1" applyBorder="1" applyAlignment="1">
      <alignment vertical="center"/>
    </xf>
    <xf numFmtId="170" fontId="0" fillId="4" borderId="10" xfId="1" applyFont="1" applyFill="1" applyBorder="1"/>
    <xf numFmtId="170" fontId="0" fillId="4" borderId="11" xfId="1" applyFont="1" applyFill="1" applyBorder="1"/>
    <xf numFmtId="170" fontId="0" fillId="4" borderId="8" xfId="1" applyFont="1" applyFill="1" applyBorder="1"/>
    <xf numFmtId="44" fontId="0" fillId="4" borderId="5" xfId="0" applyNumberForma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M38"/>
  <sheetViews>
    <sheetView showGridLines="0" tabSelected="1" topLeftCell="A5" workbookViewId="0">
      <selection activeCell="J20" sqref="J20"/>
    </sheetView>
  </sheetViews>
  <sheetFormatPr baseColWidth="10" defaultRowHeight="15" x14ac:dyDescent="0.25"/>
  <cols>
    <col min="5" max="5" width="13" bestFit="1" customWidth="1"/>
    <col min="6" max="6" width="16.7109375" customWidth="1"/>
    <col min="7" max="7" width="15.140625" customWidth="1"/>
    <col min="8" max="8" width="16.7109375" customWidth="1"/>
    <col min="9" max="9" width="14.5703125" bestFit="1" customWidth="1"/>
    <col min="10" max="10" width="18.5703125" customWidth="1"/>
    <col min="11" max="11" width="12.28515625" customWidth="1"/>
    <col min="12" max="12" width="22.42578125" customWidth="1"/>
    <col min="13" max="13" width="13" bestFit="1" customWidth="1"/>
  </cols>
  <sheetData>
    <row r="1" spans="1:13" ht="15.75" x14ac:dyDescent="0.25">
      <c r="E1" s="24" t="s">
        <v>41</v>
      </c>
      <c r="F1" s="25"/>
      <c r="G1" s="25"/>
      <c r="H1" s="25"/>
      <c r="I1" s="25"/>
      <c r="J1" s="25"/>
    </row>
    <row r="2" spans="1:13" ht="15.75" thickBot="1" x14ac:dyDescent="0.3">
      <c r="A2" s="29" t="s">
        <v>45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6.5" thickTop="1" thickBot="1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27" customHeight="1" thickTop="1" thickBot="1" x14ac:dyDescent="0.3">
      <c r="A4" s="26" t="s">
        <v>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 ht="16.5" thickTop="1" thickBot="1" x14ac:dyDescent="0.3"/>
    <row r="6" spans="1:13" ht="16.5" thickTop="1" thickBot="1" x14ac:dyDescent="0.3">
      <c r="C6" s="30" t="s">
        <v>0</v>
      </c>
      <c r="D6" s="31"/>
      <c r="F6" s="1" t="s">
        <v>1</v>
      </c>
      <c r="I6" s="32" t="s">
        <v>2</v>
      </c>
      <c r="J6" s="33"/>
    </row>
    <row r="7" spans="1:13" ht="16.5" thickTop="1" thickBot="1" x14ac:dyDescent="0.3">
      <c r="C7" s="3">
        <v>0.02</v>
      </c>
      <c r="D7" s="4">
        <v>0.05</v>
      </c>
      <c r="F7" s="2">
        <v>0.16</v>
      </c>
      <c r="H7" s="19"/>
      <c r="I7" s="21">
        <v>1.4999999999999999E-2</v>
      </c>
      <c r="J7" s="20">
        <v>0.02</v>
      </c>
    </row>
    <row r="8" spans="1:13" ht="16.5" thickTop="1" thickBot="1" x14ac:dyDescent="0.3"/>
    <row r="9" spans="1:13" ht="48.75" thickTop="1" thickBot="1" x14ac:dyDescent="0.3">
      <c r="B9" s="5" t="s">
        <v>4</v>
      </c>
      <c r="C9" s="5" t="s">
        <v>13</v>
      </c>
      <c r="D9" s="5" t="s">
        <v>22</v>
      </c>
      <c r="E9" s="6" t="s">
        <v>23</v>
      </c>
      <c r="F9" s="6" t="s">
        <v>24</v>
      </c>
      <c r="G9" s="6" t="s">
        <v>25</v>
      </c>
      <c r="H9" s="6" t="s">
        <v>26</v>
      </c>
      <c r="I9" s="22" t="s">
        <v>28</v>
      </c>
      <c r="J9" s="22" t="s">
        <v>27</v>
      </c>
      <c r="K9" s="7" t="s">
        <v>29</v>
      </c>
      <c r="L9" s="6" t="s">
        <v>30</v>
      </c>
      <c r="M9" s="7" t="s">
        <v>31</v>
      </c>
    </row>
    <row r="10" spans="1:13" ht="16.5" thickTop="1" thickBot="1" x14ac:dyDescent="0.3">
      <c r="B10" s="8" t="s">
        <v>5</v>
      </c>
      <c r="C10" s="9" t="s">
        <v>14</v>
      </c>
      <c r="D10" s="9">
        <v>85</v>
      </c>
      <c r="E10" s="34">
        <v>25000</v>
      </c>
      <c r="F10" s="35">
        <f>(E10*D10)</f>
        <v>2125000</v>
      </c>
      <c r="G10" s="34">
        <f>E10-(E10*0.05)</f>
        <v>23750</v>
      </c>
      <c r="H10" s="34">
        <f>G10*D10</f>
        <v>2018750</v>
      </c>
      <c r="I10" s="34">
        <f>(H10*0.16)</f>
        <v>323000</v>
      </c>
      <c r="J10" s="34">
        <f>I10+H10</f>
        <v>2341750</v>
      </c>
      <c r="K10" s="9">
        <f>D10*100/D18</f>
        <v>19.495412844036696</v>
      </c>
      <c r="L10" s="9" t="str">
        <f>IF(K10&gt;15,"BUENA VENTA","NO JUSTIFICÓ LA VENTA")</f>
        <v>BUENA VENTA</v>
      </c>
      <c r="M10" s="38">
        <f>IF(D10&gt;60,J10*0.02,J10*0.015)</f>
        <v>46835</v>
      </c>
    </row>
    <row r="11" spans="1:13" ht="16.5" thickTop="1" thickBot="1" x14ac:dyDescent="0.3">
      <c r="B11" s="10" t="s">
        <v>6</v>
      </c>
      <c r="C11" s="11" t="s">
        <v>15</v>
      </c>
      <c r="D11" s="11">
        <v>45</v>
      </c>
      <c r="E11" s="36">
        <v>40000</v>
      </c>
      <c r="F11" s="35">
        <f>(E11*D11)</f>
        <v>1800000</v>
      </c>
      <c r="G11" s="34">
        <f>E11-(E11*0.02)</f>
        <v>39200</v>
      </c>
      <c r="H11" s="34">
        <f t="shared" ref="H11:H17" si="0">G11*D11</f>
        <v>1764000</v>
      </c>
      <c r="I11" s="34">
        <f t="shared" ref="I11:I17" si="1">(H11*0.16)</f>
        <v>282240</v>
      </c>
      <c r="J11" s="34">
        <f t="shared" ref="J11:J17" si="2">I11+H11</f>
        <v>2046240</v>
      </c>
      <c r="K11" s="9">
        <f>D11*100/D18</f>
        <v>10.321100917431192</v>
      </c>
      <c r="L11" s="9" t="str">
        <f>IF(K11&gt;15,"BUENA VENTA","NO JUSTIFICÓ LA VENTA")</f>
        <v>NO JUSTIFICÓ LA VENTA</v>
      </c>
      <c r="M11" s="38">
        <f t="shared" ref="M11:M17" si="3">IF(D11&gt;60,J11*0.02,J11*0.015)</f>
        <v>30693.599999999999</v>
      </c>
    </row>
    <row r="12" spans="1:13" ht="16.5" thickTop="1" thickBot="1" x14ac:dyDescent="0.3">
      <c r="B12" s="10" t="s">
        <v>7</v>
      </c>
      <c r="C12" s="11" t="s">
        <v>16</v>
      </c>
      <c r="D12" s="11">
        <v>58</v>
      </c>
      <c r="E12" s="36">
        <v>380000</v>
      </c>
      <c r="F12" s="35">
        <f t="shared" ref="F12:F17" si="4">(E12*D12)</f>
        <v>22040000</v>
      </c>
      <c r="G12" s="34">
        <f>E12-(E12*0.02)</f>
        <v>372400</v>
      </c>
      <c r="H12" s="34">
        <f t="shared" si="0"/>
        <v>21599200</v>
      </c>
      <c r="I12" s="34">
        <f t="shared" si="1"/>
        <v>3455872</v>
      </c>
      <c r="J12" s="34">
        <f t="shared" si="2"/>
        <v>25055072</v>
      </c>
      <c r="K12" s="9">
        <f>D12*100/D18</f>
        <v>13.302752293577981</v>
      </c>
      <c r="L12" s="9" t="str">
        <f t="shared" ref="L11:L17" si="5">IF(K12&gt;15,"BUENA VENTA","NO JUSTIFICÓ LA VENTA")</f>
        <v>NO JUSTIFICÓ LA VENTA</v>
      </c>
      <c r="M12" s="38">
        <f t="shared" si="3"/>
        <v>375826.07999999996</v>
      </c>
    </row>
    <row r="13" spans="1:13" ht="16.5" thickTop="1" thickBot="1" x14ac:dyDescent="0.3">
      <c r="B13" s="10" t="s">
        <v>8</v>
      </c>
      <c r="C13" s="11" t="s">
        <v>17</v>
      </c>
      <c r="D13" s="11">
        <v>76</v>
      </c>
      <c r="E13" s="36">
        <v>200000</v>
      </c>
      <c r="F13" s="35">
        <f t="shared" si="4"/>
        <v>15200000</v>
      </c>
      <c r="G13" s="34">
        <f>E13-(E13*0.02)</f>
        <v>196000</v>
      </c>
      <c r="H13" s="34">
        <f t="shared" si="0"/>
        <v>14896000</v>
      </c>
      <c r="I13" s="34">
        <f t="shared" si="1"/>
        <v>2383360</v>
      </c>
      <c r="J13" s="34">
        <f t="shared" si="2"/>
        <v>17279360</v>
      </c>
      <c r="K13" s="9">
        <f>D13*100/D18</f>
        <v>17.431192660550458</v>
      </c>
      <c r="L13" s="9" t="str">
        <f t="shared" si="5"/>
        <v>BUENA VENTA</v>
      </c>
      <c r="M13" s="38">
        <f t="shared" si="3"/>
        <v>345587.20000000001</v>
      </c>
    </row>
    <row r="14" spans="1:13" ht="16.5" thickTop="1" thickBot="1" x14ac:dyDescent="0.3">
      <c r="B14" s="10" t="s">
        <v>9</v>
      </c>
      <c r="C14" s="11" t="s">
        <v>18</v>
      </c>
      <c r="D14" s="11">
        <v>23</v>
      </c>
      <c r="E14" s="36">
        <v>180000</v>
      </c>
      <c r="F14" s="35">
        <f t="shared" si="4"/>
        <v>4140000</v>
      </c>
      <c r="G14" s="34">
        <f t="shared" ref="G11:G17" si="6">E14-(E14*0.05)</f>
        <v>171000</v>
      </c>
      <c r="H14" s="34">
        <f t="shared" si="0"/>
        <v>3933000</v>
      </c>
      <c r="I14" s="34">
        <f t="shared" si="1"/>
        <v>629280</v>
      </c>
      <c r="J14" s="34">
        <f t="shared" si="2"/>
        <v>4562280</v>
      </c>
      <c r="K14" s="9">
        <f>D14*100/D18</f>
        <v>5.2752293577981648</v>
      </c>
      <c r="L14" s="9" t="str">
        <f t="shared" si="5"/>
        <v>NO JUSTIFICÓ LA VENTA</v>
      </c>
      <c r="M14" s="38">
        <f t="shared" si="3"/>
        <v>68434.2</v>
      </c>
    </row>
    <row r="15" spans="1:13" ht="16.5" thickTop="1" thickBot="1" x14ac:dyDescent="0.3">
      <c r="B15" s="10" t="s">
        <v>10</v>
      </c>
      <c r="C15" s="11" t="s">
        <v>19</v>
      </c>
      <c r="D15" s="11">
        <v>50</v>
      </c>
      <c r="E15" s="36">
        <v>190000</v>
      </c>
      <c r="F15" s="35">
        <f t="shared" si="4"/>
        <v>9500000</v>
      </c>
      <c r="G15" s="34">
        <f>E15-(E15*0.02)</f>
        <v>186200</v>
      </c>
      <c r="H15" s="34">
        <f t="shared" si="0"/>
        <v>9310000</v>
      </c>
      <c r="I15" s="34">
        <f t="shared" si="1"/>
        <v>1489600</v>
      </c>
      <c r="J15" s="34">
        <f t="shared" si="2"/>
        <v>10799600</v>
      </c>
      <c r="K15" s="9">
        <f>D15*100/D18</f>
        <v>11.467889908256881</v>
      </c>
      <c r="L15" s="9" t="str">
        <f t="shared" si="5"/>
        <v>NO JUSTIFICÓ LA VENTA</v>
      </c>
      <c r="M15" s="38">
        <f t="shared" si="3"/>
        <v>161994</v>
      </c>
    </row>
    <row r="16" spans="1:13" ht="16.5" thickTop="1" thickBot="1" x14ac:dyDescent="0.3">
      <c r="B16" s="10" t="s">
        <v>11</v>
      </c>
      <c r="C16" s="11" t="s">
        <v>20</v>
      </c>
      <c r="D16" s="11">
        <v>5</v>
      </c>
      <c r="E16" s="36">
        <v>45000</v>
      </c>
      <c r="F16" s="35">
        <f t="shared" si="4"/>
        <v>225000</v>
      </c>
      <c r="G16" s="34">
        <f>E16-(E16*0.02)</f>
        <v>44100</v>
      </c>
      <c r="H16" s="34">
        <f t="shared" si="0"/>
        <v>220500</v>
      </c>
      <c r="I16" s="34">
        <f t="shared" si="1"/>
        <v>35280</v>
      </c>
      <c r="J16" s="34">
        <f t="shared" si="2"/>
        <v>255780</v>
      </c>
      <c r="K16" s="9">
        <f>D16*100/D18</f>
        <v>1.1467889908256881</v>
      </c>
      <c r="L16" s="9" t="str">
        <f t="shared" si="5"/>
        <v>NO JUSTIFICÓ LA VENTA</v>
      </c>
      <c r="M16" s="38">
        <f t="shared" si="3"/>
        <v>3836.7</v>
      </c>
    </row>
    <row r="17" spans="1:13" ht="16.5" thickTop="1" thickBot="1" x14ac:dyDescent="0.3">
      <c r="B17" s="12" t="s">
        <v>12</v>
      </c>
      <c r="C17" s="13" t="s">
        <v>21</v>
      </c>
      <c r="D17" s="13">
        <v>94</v>
      </c>
      <c r="E17" s="37">
        <v>28000</v>
      </c>
      <c r="F17" s="35">
        <f t="shared" si="4"/>
        <v>2632000</v>
      </c>
      <c r="G17" s="34">
        <f t="shared" si="6"/>
        <v>26600</v>
      </c>
      <c r="H17" s="34">
        <f t="shared" si="0"/>
        <v>2500400</v>
      </c>
      <c r="I17" s="34">
        <f t="shared" si="1"/>
        <v>400064</v>
      </c>
      <c r="J17" s="34">
        <f t="shared" si="2"/>
        <v>2900464</v>
      </c>
      <c r="K17" s="9">
        <f>D17*100/D18</f>
        <v>21.559633027522935</v>
      </c>
      <c r="L17" s="9" t="str">
        <f t="shared" si="5"/>
        <v>BUENA VENTA</v>
      </c>
      <c r="M17" s="38">
        <f t="shared" si="3"/>
        <v>58009.279999999999</v>
      </c>
    </row>
    <row r="18" spans="1:13" ht="21" customHeight="1" thickTop="1" thickBot="1" x14ac:dyDescent="0.3">
      <c r="D18">
        <f>D10+D11+D12+D13+D14+D15+D16+D17</f>
        <v>436</v>
      </c>
      <c r="I18" s="14" t="s">
        <v>32</v>
      </c>
      <c r="J18" s="39">
        <f>J10+J11+J12+J13+J14+J15+J16+J17</f>
        <v>65240546</v>
      </c>
    </row>
    <row r="19" spans="1:13" ht="15.75" thickTop="1" x14ac:dyDescent="0.25"/>
    <row r="21" spans="1:13" x14ac:dyDescent="0.25">
      <c r="A21" s="23" t="s">
        <v>37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 x14ac:dyDescent="0.25">
      <c r="A22" s="23" t="s">
        <v>40</v>
      </c>
      <c r="B22" s="23"/>
      <c r="C22" s="23"/>
      <c r="D22" s="23"/>
      <c r="E22" s="23"/>
      <c r="F22" s="23"/>
      <c r="G22" s="23"/>
      <c r="H22" s="23"/>
      <c r="I22" s="23"/>
      <c r="J22" s="23"/>
      <c r="K22" s="15"/>
      <c r="L22" s="15"/>
      <c r="M22" s="15"/>
    </row>
    <row r="23" spans="1:13" x14ac:dyDescent="0.25">
      <c r="A23" s="15" t="s">
        <v>39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x14ac:dyDescent="0.25">
      <c r="A24" s="23" t="s">
        <v>42</v>
      </c>
      <c r="B24" s="23"/>
      <c r="C24" s="23"/>
      <c r="D24" s="23"/>
      <c r="E24" s="23"/>
      <c r="F24" s="23"/>
      <c r="G24" s="23"/>
      <c r="H24" s="23"/>
      <c r="I24" s="23"/>
      <c r="J24" s="15"/>
      <c r="K24" s="15"/>
      <c r="L24" s="15"/>
      <c r="M24" s="15"/>
    </row>
    <row r="25" spans="1:13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5"/>
      <c r="K25" s="15"/>
      <c r="L25" s="15"/>
      <c r="M25" s="15"/>
    </row>
    <row r="26" spans="1:13" x14ac:dyDescent="0.25">
      <c r="A26" s="23" t="s">
        <v>33</v>
      </c>
      <c r="B26" s="23"/>
      <c r="C26" s="23"/>
      <c r="D26" s="23"/>
      <c r="E26" s="23"/>
      <c r="F26" s="23"/>
      <c r="G26" s="23"/>
      <c r="H26" s="23"/>
      <c r="I26" s="23"/>
      <c r="J26" s="23"/>
      <c r="K26" s="15"/>
      <c r="L26" s="15"/>
      <c r="M26" s="15"/>
    </row>
    <row r="27" spans="1:13" x14ac:dyDescent="0.25">
      <c r="A27" s="23" t="s">
        <v>38</v>
      </c>
      <c r="B27" s="23"/>
      <c r="C27" s="23"/>
      <c r="D27" s="23"/>
      <c r="E27" s="23"/>
      <c r="F27" s="23"/>
      <c r="G27" s="23"/>
      <c r="H27" s="23"/>
      <c r="I27" s="23"/>
      <c r="J27" s="23"/>
      <c r="K27" s="15"/>
      <c r="L27" s="15"/>
      <c r="M27" s="15"/>
    </row>
    <row r="28" spans="1:13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5"/>
      <c r="L28" s="15"/>
      <c r="M28" s="15"/>
    </row>
    <row r="29" spans="1:13" x14ac:dyDescent="0.25">
      <c r="A29" s="23" t="s">
        <v>35</v>
      </c>
      <c r="B29" s="23"/>
      <c r="C29" s="23"/>
      <c r="D29" s="23"/>
      <c r="E29" s="23"/>
      <c r="F29" s="23"/>
      <c r="G29" s="23"/>
      <c r="H29" s="23"/>
      <c r="I29" s="23"/>
      <c r="J29" s="23"/>
      <c r="K29" s="15"/>
      <c r="L29" s="15"/>
      <c r="M29" s="15"/>
    </row>
    <row r="30" spans="1:13" x14ac:dyDescent="0.25">
      <c r="A30" s="23" t="s">
        <v>43</v>
      </c>
      <c r="B30" s="23"/>
      <c r="C30" s="23"/>
      <c r="D30" s="23"/>
      <c r="E30" s="23"/>
      <c r="F30" s="23"/>
      <c r="G30" s="23"/>
      <c r="H30" s="23"/>
      <c r="I30" s="23"/>
      <c r="J30" s="23"/>
      <c r="K30" s="15"/>
      <c r="L30" s="15"/>
      <c r="M30" s="15"/>
    </row>
    <row r="31" spans="1:13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15"/>
      <c r="L31" s="15"/>
      <c r="M31" s="15"/>
    </row>
    <row r="32" spans="1:13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5"/>
      <c r="L32" s="15"/>
      <c r="M32" s="15"/>
    </row>
    <row r="33" spans="1:13" x14ac:dyDescent="0.25">
      <c r="A33" s="23" t="s">
        <v>34</v>
      </c>
      <c r="B33" s="23"/>
      <c r="C33" s="23"/>
      <c r="D33" s="23"/>
      <c r="E33" s="23"/>
      <c r="F33" s="23"/>
      <c r="G33" s="23"/>
      <c r="H33" s="23"/>
      <c r="I33" s="23"/>
      <c r="J33" s="23"/>
      <c r="K33" s="15"/>
      <c r="L33" s="15"/>
      <c r="M33" s="15"/>
    </row>
    <row r="34" spans="1:13" x14ac:dyDescent="0.25">
      <c r="A34" s="15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15" t="s">
        <v>44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</row>
    <row r="36" spans="1:13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</row>
    <row r="37" spans="1:13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</row>
    <row r="38" spans="1:13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</row>
  </sheetData>
  <mergeCells count="14">
    <mergeCell ref="A24:I24"/>
    <mergeCell ref="A26:J26"/>
    <mergeCell ref="A27:J27"/>
    <mergeCell ref="A29:J29"/>
    <mergeCell ref="A30:J30"/>
    <mergeCell ref="A31:J31"/>
    <mergeCell ref="E1:J1"/>
    <mergeCell ref="A4:M4"/>
    <mergeCell ref="A33:J33"/>
    <mergeCell ref="A2:M2"/>
    <mergeCell ref="A22:J22"/>
    <mergeCell ref="A21:M21"/>
    <mergeCell ref="C6:D6"/>
    <mergeCell ref="I6:J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Autocentro </vt:lpstr>
    </vt:vector>
  </TitlesOfParts>
  <Company>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Marcela Gil</dc:creator>
  <cp:lastModifiedBy>Sistemas</cp:lastModifiedBy>
  <cp:lastPrinted>2009-03-13T17:52:00Z</cp:lastPrinted>
  <dcterms:created xsi:type="dcterms:W3CDTF">2009-04-09T18:53:59Z</dcterms:created>
  <dcterms:modified xsi:type="dcterms:W3CDTF">2016-03-07T14:13:03Z</dcterms:modified>
</cp:coreProperties>
</file>